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simona.kiudyte\Desktop\Simona\Desktop\Pirkimai\Darbai\Supaprastinti\PK20-508. Tinklų projektavimas ir rekonstrukcija\Pasiūlymai\Statovita\"/>
    </mc:Choice>
  </mc:AlternateContent>
  <xr:revisionPtr revIDLastSave="0" documentId="13_ncr:1_{6B470078-BAA5-4072-ACCD-100031954C97}" xr6:coauthVersionLast="45" xr6:coauthVersionMax="45"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1" i="1" l="1"/>
  <c r="G57" i="1"/>
  <c r="H57" i="1" s="1"/>
  <c r="G56" i="1"/>
  <c r="G54" i="1"/>
  <c r="G55" i="1"/>
  <c r="G53" i="1"/>
  <c r="H53" i="1" s="1"/>
  <c r="G48" i="1"/>
  <c r="H48" i="1" s="1"/>
  <c r="G49" i="1"/>
  <c r="H49" i="1" s="1"/>
  <c r="G50" i="1"/>
  <c r="G47" i="1"/>
  <c r="G45" i="1"/>
  <c r="G44" i="1"/>
  <c r="G43" i="1"/>
  <c r="G41" i="1"/>
  <c r="G40" i="1"/>
  <c r="H40" i="1" s="1"/>
  <c r="G39" i="1"/>
  <c r="H39" i="1" s="1"/>
  <c r="G37" i="1"/>
  <c r="H37" i="1" s="1"/>
  <c r="G35" i="1"/>
  <c r="G36" i="1"/>
  <c r="H36" i="1" s="1"/>
  <c r="G34" i="1"/>
  <c r="H34" i="1" s="1"/>
  <c r="G32" i="1"/>
  <c r="G31" i="1"/>
  <c r="G30" i="1"/>
  <c r="H30" i="1" s="1"/>
  <c r="G28" i="1"/>
  <c r="G27" i="1"/>
  <c r="G26" i="1"/>
  <c r="H26" i="1" s="1"/>
  <c r="G24" i="1"/>
  <c r="H24" i="1" s="1"/>
  <c r="G23" i="1"/>
  <c r="H23" i="1" s="1"/>
  <c r="G22" i="1"/>
  <c r="H22" i="1" s="1"/>
  <c r="H17" i="1"/>
  <c r="H18" i="1"/>
  <c r="H19" i="1"/>
  <c r="H20" i="1"/>
  <c r="H27" i="1"/>
  <c r="H28" i="1"/>
  <c r="H31" i="1"/>
  <c r="H32" i="1"/>
  <c r="H35" i="1"/>
  <c r="H41" i="1"/>
  <c r="H43" i="1"/>
  <c r="H44" i="1"/>
  <c r="H45" i="1"/>
  <c r="H46" i="1"/>
  <c r="H47" i="1"/>
  <c r="H50" i="1"/>
  <c r="H51" i="1"/>
  <c r="H54" i="1"/>
  <c r="H55" i="1"/>
  <c r="H56" i="1"/>
  <c r="G20" i="1"/>
  <c r="G18" i="1"/>
  <c r="G19" i="1"/>
  <c r="G17" i="1"/>
  <c r="H14" i="1"/>
  <c r="H15" i="1"/>
  <c r="G15" i="1"/>
  <c r="G14" i="1"/>
  <c r="H9" i="1"/>
  <c r="H10" i="1"/>
  <c r="H11" i="1"/>
  <c r="H12" i="1"/>
  <c r="H8" i="1"/>
  <c r="G12" i="1"/>
  <c r="G9" i="1"/>
  <c r="G10" i="1"/>
  <c r="G11" i="1"/>
  <c r="G8" i="1"/>
  <c r="G58" i="1" l="1"/>
  <c r="H58" i="1" s="1"/>
  <c r="F36" i="1"/>
  <c r="F19" i="1"/>
  <c r="G59" i="1" l="1"/>
  <c r="H59" i="1" s="1"/>
  <c r="F55" i="1"/>
  <c r="F50" i="1"/>
  <c r="F49" i="1"/>
  <c r="F54" i="1"/>
  <c r="F53" i="1"/>
  <c r="F48" i="1"/>
  <c r="F47" i="1"/>
  <c r="F44" i="1"/>
  <c r="F43" i="1"/>
  <c r="F40" i="1"/>
  <c r="F39" i="1"/>
  <c r="F35" i="1"/>
  <c r="F34" i="1"/>
  <c r="F31" i="1"/>
  <c r="F30" i="1"/>
  <c r="F27" i="1"/>
  <c r="F26" i="1"/>
  <c r="F18" i="1"/>
  <c r="F23" i="1"/>
  <c r="F51" i="1" l="1"/>
  <c r="F41" i="1"/>
  <c r="F37" i="1"/>
  <c r="F32" i="1"/>
  <c r="F28" i="1"/>
  <c r="F45" i="1"/>
  <c r="F56" i="1"/>
  <c r="F22" i="1"/>
  <c r="F24" i="1" s="1"/>
  <c r="F8" i="1"/>
  <c r="F14" i="1" l="1"/>
  <c r="F15" i="1" s="1"/>
  <c r="F11" i="1" l="1"/>
  <c r="F10" i="1"/>
  <c r="F9" i="1"/>
  <c r="F17" i="1"/>
  <c r="F20" i="1" s="1"/>
  <c r="F12" i="1" l="1"/>
  <c r="F57" i="1"/>
  <c r="F58" i="1" s="1"/>
  <c r="F59" i="1" s="1"/>
</calcChain>
</file>

<file path=xl/sharedStrings.xml><?xml version="1.0" encoding="utf-8"?>
<sst xmlns="http://schemas.openxmlformats.org/spreadsheetml/2006/main" count="129" uniqueCount="87">
  <si>
    <t xml:space="preserve">Darbų kainų žiniaraštis </t>
  </si>
  <si>
    <t>Eil. Nr.</t>
  </si>
  <si>
    <t>Pozicijos</t>
  </si>
  <si>
    <t>Mato vnt.</t>
  </si>
  <si>
    <t>Pagal sutartį</t>
  </si>
  <si>
    <t>Kiekis</t>
  </si>
  <si>
    <t>Vnt. kaina be PVM, Eur</t>
  </si>
  <si>
    <t>Suma, Eur</t>
  </si>
  <si>
    <t>BENDROJI DALIS</t>
  </si>
  <si>
    <t>kompl.</t>
  </si>
  <si>
    <t xml:space="preserve">Išpildomieji brėžiniai ir kadastriniai matavimai </t>
  </si>
  <si>
    <t>PVM</t>
  </si>
  <si>
    <t>VISO SU PVM</t>
  </si>
  <si>
    <t>2.</t>
  </si>
  <si>
    <t>1.</t>
  </si>
  <si>
    <t>VISO: BENDROJI DALIS</t>
  </si>
  <si>
    <t>VISO DARBAMS</t>
  </si>
  <si>
    <t>Priedas Nr. 4</t>
  </si>
  <si>
    <t>1.1.</t>
  </si>
  <si>
    <t>1.2.</t>
  </si>
  <si>
    <t>3.</t>
  </si>
  <si>
    <t>1.3.</t>
  </si>
  <si>
    <t>2.1.</t>
  </si>
  <si>
    <t>3.1.</t>
  </si>
  <si>
    <t>Archeologiniai tyrimai</t>
  </si>
  <si>
    <t>Statinio projekto parengimas</t>
  </si>
  <si>
    <t>1.4.</t>
  </si>
  <si>
    <t>4.</t>
  </si>
  <si>
    <t>Šulinių permontavimas, panaudojant g/b d1000 mm šulinio žiedus, g/b dugnus,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</si>
  <si>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Savitakinių nuotekų tinklų statyba uždaru būdu (turi būti naudojamos PE100-RC medžiagos), įskaitant visas reikiamas sujungimo detales ir fasonines dalis,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</si>
  <si>
    <t>3.2</t>
  </si>
  <si>
    <t>Vandentiekio tinklų statyba atviru būdu (turi būti naudojamos PE100 medžiagos) arba uždaru būdu (turi būti naudojamos PE100-RC medžiagos), įskaitant visas reikiamas sujungimo detales, fasonines dalis, visa reguliuojamoji, uždaromoji, apsauginė ir kita tinklui priklausanti armatūra bei reikiamos atramos po jomis, pasijungimas į esamus įvadus,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plovimas, dezinfekavimas, dangų išardymas ir atstatymas, gerbūvio sutvarkymas</t>
  </si>
  <si>
    <t>4.1.</t>
  </si>
  <si>
    <t>4.2.</t>
  </si>
  <si>
    <t>Šulinių g/b paaukštinimo žiedų d700 mm montavimas, lipynių, latakų, liukų su ketiniais "plaukiojančio" tipo dangčiais įrengimas, siūlių remontas, komunikacijų nužymėjimo ženklų įrengimas, žemės darbai, tranšėjų išramstymas, esamų komunikacijų pakabinimas, gruntinio vandens pažeminimas (jei reikia), grunto sutankinimas, dangų išardymas ir atstatymas, gerbūvio sutvarkymas</t>
  </si>
  <si>
    <t>5.</t>
  </si>
  <si>
    <t>5.1.</t>
  </si>
  <si>
    <t>5.2.</t>
  </si>
  <si>
    <t>6.</t>
  </si>
  <si>
    <t>6.1.</t>
  </si>
  <si>
    <t>6.2.</t>
  </si>
  <si>
    <t>7.</t>
  </si>
  <si>
    <t>7.1.</t>
  </si>
  <si>
    <t>7.2.</t>
  </si>
  <si>
    <t>8.</t>
  </si>
  <si>
    <t>8.1.</t>
  </si>
  <si>
    <t>8.2.</t>
  </si>
  <si>
    <t>Savitakinių nuotekų tinklų statyba atviru būdu (turi būti naudojamos PVC/PP/PE100 medžiagos) arba uždaru būdu (turi būti naudojamos PE100-RC medžiagos), įskaitant visas reikiamas sujungimo detales ir fasonines dalis,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</si>
  <si>
    <t>Šulinių permontavimas, panaudojant g/b d1000/d1500 mm šulinio žiedus, g/b dugnus,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</si>
  <si>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9.</t>
  </si>
  <si>
    <t>9.1.</t>
  </si>
  <si>
    <t>9.2.</t>
  </si>
  <si>
    <t>10.</t>
  </si>
  <si>
    <t>10.1.</t>
  </si>
  <si>
    <t>10.2.</t>
  </si>
  <si>
    <t>11.</t>
  </si>
  <si>
    <t>11.1.</t>
  </si>
  <si>
    <t>11.2.</t>
  </si>
  <si>
    <t>11.3.</t>
  </si>
  <si>
    <t>10.3.</t>
  </si>
  <si>
    <t>10.4.</t>
  </si>
  <si>
    <t>Šulinių naujos g/b d1000 perdangos, naujų g/b paaukštinimo žiedų d700 mm sumontavimas,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</si>
  <si>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Šulinių permontavimas, panaudojant g/b d1000/d700 mm šulinio žiedus, g/b dugnus,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</si>
  <si>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Statybiniai inžineriniai tyrimai</t>
  </si>
  <si>
    <t>STATYBOS DALIS (nuotekų tinklų Gerovės g. rekonstravimas)</t>
  </si>
  <si>
    <t>IŠ VISO: STATYBOS DALIS (nuotekų tinklų Gerovės g. rekonstravimas)</t>
  </si>
  <si>
    <t>STATYBOS DALIS (nuotekų tinklų Naugarduko g. rekonstravimas)</t>
  </si>
  <si>
    <t>IŠ VISO: STATYBOS DALIS (nuotekų tinklų Naugarduko g. rekonstravimas)</t>
  </si>
  <si>
    <t>STATYBOS DALIS (nuotekų tinklų Savanorių g. rekonstravimas)</t>
  </si>
  <si>
    <t>IŠ VISO: STATYBOS DALIS (nuotekų tinklų Savanorių g. rekonstravimas)</t>
  </si>
  <si>
    <t>STATYBOS DALIS (nuotekų tinklų Vilniaus g. rekonstravimas)</t>
  </si>
  <si>
    <t>IŠ VISO: STATYBOS DALIS (nuotekų tinklų Vilniaus g. rekonstravimas)</t>
  </si>
  <si>
    <t>STATYBOS DALIS (nuotekų tinklų Didžiojoje g. rekonstravimas)</t>
  </si>
  <si>
    <t>IŠ VISO: STATYBOS DALIS (nuotekų tinklų Didžiojoje g. rekonstravimas)</t>
  </si>
  <si>
    <t>STATYBOS DALIS (nuotekų tinklų Geležinio Vilko g. rekonstravimas)</t>
  </si>
  <si>
    <t>IŠ VISO: STATYBOS DALIS (nuotekų tinklų Geležinio Vilko g. rekonstravimas)</t>
  </si>
  <si>
    <t>STATYBOS DALIS (nuotekų tinklų J. Jasinskio g. rekonstravimas)</t>
  </si>
  <si>
    <t>IŠ VISO: STATYBOS DALIS (nuotekų tinklų J. Jasinskio g. rekonstravimas)</t>
  </si>
  <si>
    <t>STATYBOS DALIS (nuotekų tinklų Švitrigailos g. rekonstravimas)</t>
  </si>
  <si>
    <t>IŠ VISO: STATYBOS DALIS (nuotekų tinklų Švitrigailos g. rekonstravimas)</t>
  </si>
  <si>
    <t>STATYBOS DALIS (vandentiekio tinklų S. Skapo g. rekonstravimas)</t>
  </si>
  <si>
    <t>IŠ VISO: STATYBOS DALIS (vandentiekio tinklų S. Skapo g. rekonstravimas)</t>
  </si>
  <si>
    <t>STATYBOS DALIS (nuotekų tinklų S. Skapo g. rekonstravimas)</t>
  </si>
  <si>
    <t>IŠ VISO: STATYBOS DALIS (nuotekų tinklų S. Skapo g. rekonstravimas)</t>
  </si>
  <si>
    <t>3.3</t>
  </si>
  <si>
    <t>Šulinių montavimas, panaudojant g/b d1500 mm šulinio žiedus, g/b dugnus,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</si>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</sst>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2"/>
      <color indexed="8"/>
      <name val="Calibri Light"/>
      <family val="2"/>
      <charset val="186"/>
      <scheme val="major"/>
    </font>
    <font>
      <b/>
      <sz val="12"/>
      <name val="Calibri Light"/>
      <family val="2"/>
      <charset val="186"/>
      <scheme val="major"/>
    </font>
    <font>
      <b/>
      <sz val="11"/>
      <name val="Calibri Light"/>
      <family val="2"/>
      <charset val="186"/>
      <scheme val="major"/>
    </font>
    <font>
      <b/>
      <sz val="12"/>
      <color theme="1"/>
      <name val="Calibri Light"/>
      <family val="2"/>
      <charset val="186"/>
      <scheme val="major"/>
    </font>
    <font>
      <sz val="12"/>
      <name val="Calibri Light"/>
      <family val="2"/>
      <charset val="186"/>
      <scheme val="major"/>
    </font>
    <font>
      <strike/>
      <sz val="12"/>
      <color rgb="FFFF0000"/>
      <name val="Calibri Light"/>
      <family val="2"/>
      <charset val="186"/>
      <scheme val="major"/>
    </font>
    <font>
      <b/>
      <sz val="12"/>
      <color rgb="FFFF0000"/>
      <name val="Calibri Light"/>
      <family val="2"/>
      <charset val="186"/>
      <scheme val="major"/>
    </font>
    <font>
      <b/>
      <sz val="12"/>
      <color indexed="30"/>
      <name val="Calibri Light"/>
      <family val="2"/>
      <charset val="186"/>
      <scheme val="major"/>
    </font>
    <font>
      <sz val="11"/>
      <color theme="0"/>
      <name val="Calibri Light"/>
      <family val="2"/>
      <charset val="186"/>
      <scheme val="maj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4">
    <xf numFmtId="0" fontId="0" fillId="0" borderId="0" xfId="0"/>
    <xf numFmtId="0" fontId="2" fillId="0" borderId="0" xfId="0" applyFont="1"/>
    <xf numFmtId="2" fontId="3" fillId="0" borderId="0" xfId="0" applyNumberFormat="1" applyFont="1" applyAlignment="1">
      <alignment horizontal="center"/>
    </xf>
    <xf numFmtId="2" fontId="6" fillId="0" borderId="1" xfId="0" applyNumberFormat="1" applyFont="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wrapText="1"/>
    </xf>
    <xf numFmtId="0" fontId="3" fillId="0" borderId="1" xfId="0" applyFont="1" applyFill="1" applyBorder="1" applyAlignment="1">
      <alignment horizontal="center" vertical="center"/>
    </xf>
    <xf numFmtId="2" fontId="7" fillId="0" borderId="1" xfId="1" applyNumberFormat="1" applyFont="1" applyFill="1" applyBorder="1" applyAlignment="1">
      <alignment horizontal="center" vertical="center" wrapText="1"/>
    </xf>
    <xf numFmtId="49"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2" fontId="10" fillId="0" borderId="1" xfId="1" applyNumberFormat="1" applyFont="1" applyBorder="1" applyAlignment="1">
      <alignment horizontal="center" vertical="center" wrapText="1"/>
    </xf>
    <xf numFmtId="0" fontId="6" fillId="0" borderId="1" xfId="0" applyFont="1" applyBorder="1" applyAlignment="1">
      <alignment horizontal="left" wrapText="1"/>
    </xf>
    <xf numFmtId="0" fontId="9" fillId="0" borderId="1" xfId="0" applyFont="1" applyBorder="1" applyAlignment="1">
      <alignment horizontal="justify" vertical="center"/>
    </xf>
    <xf numFmtId="0" fontId="11" fillId="0" borderId="1" xfId="0" applyFont="1" applyBorder="1" applyAlignment="1">
      <alignment horizontal="center" vertical="center"/>
    </xf>
    <xf numFmtId="49" fontId="10" fillId="0" borderId="1" xfId="0" applyNumberFormat="1" applyFont="1" applyBorder="1" applyAlignment="1">
      <alignment horizontal="center" vertical="center"/>
    </xf>
    <xf numFmtId="2" fontId="3" fillId="0" borderId="0" xfId="0" applyNumberFormat="1" applyFont="1"/>
    <xf numFmtId="0" fontId="4" fillId="0" borderId="0" xfId="0" applyFont="1" applyBorder="1" applyAlignment="1">
      <alignment vertical="center"/>
    </xf>
    <xf numFmtId="0" fontId="9" fillId="0" borderId="1" xfId="0" applyFont="1" applyBorder="1" applyAlignment="1">
      <alignment horizontal="right" vertical="center"/>
    </xf>
    <xf numFmtId="0" fontId="2" fillId="0" borderId="0" xfId="0" applyFont="1" applyAlignment="1">
      <alignment horizontal="center"/>
    </xf>
    <xf numFmtId="0" fontId="3" fillId="0" borderId="1" xfId="0" applyFont="1" applyBorder="1" applyAlignment="1">
      <alignment horizontal="justify" vertical="center" wrapText="1"/>
    </xf>
    <xf numFmtId="0" fontId="10" fillId="0" borderId="1" xfId="0" applyFont="1" applyBorder="1" applyAlignment="1">
      <alignment horizontal="center" vertical="center"/>
    </xf>
    <xf numFmtId="49" fontId="7" fillId="0" borderId="1" xfId="0" applyNumberFormat="1" applyFont="1" applyBorder="1" applyAlignment="1">
      <alignment horizontal="center" vertical="center"/>
    </xf>
    <xf numFmtId="49" fontId="9" fillId="0" borderId="1" xfId="0" applyNumberFormat="1" applyFont="1" applyBorder="1" applyAlignment="1">
      <alignment horizontal="center" vertical="center"/>
    </xf>
    <xf numFmtId="0" fontId="10" fillId="0" borderId="1" xfId="0" applyFont="1" applyFill="1" applyBorder="1" applyAlignment="1">
      <alignment wrapText="1"/>
    </xf>
    <xf numFmtId="0" fontId="3" fillId="0" borderId="1" xfId="0" applyFont="1" applyFill="1" applyBorder="1" applyAlignment="1">
      <alignment wrapText="1"/>
    </xf>
    <xf numFmtId="1" fontId="10" fillId="0" borderId="1" xfId="1"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2" fontId="10" fillId="0" borderId="1" xfId="1" applyNumberFormat="1" applyFont="1" applyFill="1" applyBorder="1" applyAlignment="1">
      <alignment horizontal="center" vertical="center" wrapText="1"/>
    </xf>
    <xf numFmtId="2" fontId="7" fillId="0" borderId="1" xfId="1" applyNumberFormat="1" applyFont="1" applyBorder="1" applyAlignment="1">
      <alignment horizontal="center" vertical="center" wrapText="1"/>
    </xf>
    <xf numFmtId="2" fontId="7" fillId="0" borderId="1" xfId="1" applyNumberFormat="1" applyFont="1" applyBorder="1" applyAlignment="1">
      <alignment horizontal="right" vertical="center" wrapText="1"/>
    </xf>
    <xf numFmtId="2" fontId="13" fillId="0" borderId="0" xfId="0" applyNumberFormat="1" applyFont="1" applyBorder="1" applyAlignment="1" applyProtection="1">
      <alignment horizontal="center" vertical="center"/>
      <protection locked="0"/>
    </xf>
    <xf numFmtId="2" fontId="13" fillId="0" borderId="0" xfId="0" applyNumberFormat="1" applyFont="1" applyBorder="1" applyAlignment="1" applyProtection="1">
      <alignment horizontal="left" vertical="center"/>
      <protection locked="0"/>
    </xf>
    <xf numFmtId="2" fontId="7" fillId="0" borderId="1" xfId="1" applyNumberFormat="1" applyFont="1" applyFill="1" applyBorder="1" applyAlignment="1">
      <alignment horizontal="left" vertical="center" wrapText="1"/>
    </xf>
    <xf numFmtId="2" fontId="10" fillId="0" borderId="1" xfId="1" applyNumberFormat="1" applyFont="1" applyBorder="1" applyAlignment="1" applyProtection="1">
      <alignment horizontal="center" vertical="center" wrapText="1"/>
      <protection locked="0"/>
    </xf>
    <xf numFmtId="2" fontId="2" fillId="0" borderId="0" xfId="0" applyNumberFormat="1" applyFont="1"/>
    <xf numFmtId="0" fontId="7" fillId="0" borderId="0" xfId="0" applyFont="1" applyAlignment="1">
      <alignment horizontal="left" vertical="center" wrapText="1"/>
    </xf>
    <xf numFmtId="0" fontId="12" fillId="0" borderId="0" xfId="0" applyFont="1" applyAlignment="1">
      <alignment horizontal="left" vertical="center" wrapText="1"/>
    </xf>
    <xf numFmtId="0" fontId="7" fillId="0" borderId="1" xfId="1" applyFont="1" applyFill="1" applyBorder="1" applyAlignment="1">
      <alignment horizontal="left" vertical="justify" wrapText="1"/>
    </xf>
    <xf numFmtId="0" fontId="8" fillId="0" borderId="1" xfId="1" applyFont="1" applyFill="1" applyBorder="1" applyAlignment="1">
      <alignment horizontal="left" vertical="justify" wrapText="1"/>
    </xf>
    <xf numFmtId="0" fontId="5" fillId="0" borderId="0" xfId="0" applyFont="1" applyBorder="1" applyAlignment="1">
      <alignment horizontal="righ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2" fontId="14" fillId="0" borderId="0" xfId="0" applyNumberFormat="1" applyFont="1"/>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1"/>
  <sheetViews>
    <sheetView tabSelected="1" zoomScaleNormal="100" zoomScalePageLayoutView="70" workbookViewId="0">
      <selection activeCell="G6" sqref="G1:I1048576"/>
    </sheetView>
  </sheetViews>
  <sheetFormatPr defaultColWidth="9.33203125" defaultRowHeight="15.6" x14ac:dyDescent="0.3"/>
  <cols>
    <col min="1" max="1" width="4.5546875" style="1" customWidth="1"/>
    <col min="2" max="2" width="56.33203125" style="1" customWidth="1"/>
    <col min="3" max="3" width="8.5546875" style="19" customWidth="1"/>
    <col min="4" max="4" width="14" style="16" customWidth="1"/>
    <col min="5" max="5" width="15.6640625" style="2" customWidth="1"/>
    <col min="6" max="6" width="15.6640625" style="16" customWidth="1"/>
    <col min="7" max="7" width="11.33203125" style="43" customWidth="1"/>
    <col min="8" max="8" width="12.5546875" style="43" customWidth="1"/>
    <col min="9" max="9" width="9.33203125" style="43"/>
    <col min="10" max="10" width="9.33203125" style="35"/>
    <col min="11" max="16384" width="9.33203125" style="1"/>
  </cols>
  <sheetData>
    <row r="1" spans="1:8" ht="18" x14ac:dyDescent="0.3">
      <c r="A1" s="17" t="s">
        <v>17</v>
      </c>
      <c r="B1" s="17"/>
    </row>
    <row r="3" spans="1:8" ht="18" x14ac:dyDescent="0.3">
      <c r="A3" s="17" t="s">
        <v>0</v>
      </c>
      <c r="B3" s="17"/>
      <c r="C3" s="40"/>
      <c r="D3" s="40"/>
      <c r="E3" s="31"/>
      <c r="F3" s="32"/>
    </row>
    <row r="4" spans="1:8" ht="22.5" customHeight="1" x14ac:dyDescent="0.3">
      <c r="A4" s="41" t="s">
        <v>1</v>
      </c>
      <c r="B4" s="42" t="s">
        <v>2</v>
      </c>
      <c r="C4" s="41" t="s">
        <v>3</v>
      </c>
      <c r="D4" s="42" t="s">
        <v>4</v>
      </c>
      <c r="E4" s="42"/>
      <c r="F4" s="42"/>
    </row>
    <row r="5" spans="1:8" ht="31.2" x14ac:dyDescent="0.3">
      <c r="A5" s="41"/>
      <c r="B5" s="42"/>
      <c r="C5" s="41"/>
      <c r="D5" s="3" t="s">
        <v>5</v>
      </c>
      <c r="E5" s="27" t="s">
        <v>6</v>
      </c>
      <c r="F5" s="27" t="s">
        <v>7</v>
      </c>
    </row>
    <row r="6" spans="1:8" ht="32.25" customHeight="1" x14ac:dyDescent="0.3">
      <c r="A6" s="38"/>
      <c r="B6" s="39"/>
      <c r="C6" s="39"/>
      <c r="D6" s="38"/>
      <c r="E6" s="39"/>
      <c r="F6" s="39"/>
    </row>
    <row r="7" spans="1:8" x14ac:dyDescent="0.3">
      <c r="A7" s="4" t="s">
        <v>14</v>
      </c>
      <c r="B7" s="5" t="s">
        <v>8</v>
      </c>
      <c r="C7" s="6"/>
      <c r="D7" s="7"/>
      <c r="E7" s="7"/>
      <c r="F7" s="33"/>
    </row>
    <row r="8" spans="1:8" x14ac:dyDescent="0.3">
      <c r="A8" s="6" t="s">
        <v>18</v>
      </c>
      <c r="B8" s="25" t="s">
        <v>63</v>
      </c>
      <c r="C8" s="10" t="s">
        <v>9</v>
      </c>
      <c r="D8" s="26">
        <v>1</v>
      </c>
      <c r="E8" s="28">
        <v>800</v>
      </c>
      <c r="F8" s="28">
        <f t="shared" ref="F8" si="0">D8*E8</f>
        <v>800</v>
      </c>
      <c r="G8" s="43">
        <f>D8*E8</f>
        <v>800</v>
      </c>
      <c r="H8" s="43">
        <f>G8-F8</f>
        <v>0</v>
      </c>
    </row>
    <row r="9" spans="1:8" x14ac:dyDescent="0.3">
      <c r="A9" s="6" t="s">
        <v>19</v>
      </c>
      <c r="B9" s="24" t="s">
        <v>25</v>
      </c>
      <c r="C9" s="10" t="s">
        <v>9</v>
      </c>
      <c r="D9" s="26">
        <v>1</v>
      </c>
      <c r="E9" s="28">
        <v>7200</v>
      </c>
      <c r="F9" s="28">
        <f t="shared" ref="F9:F11" si="1">D9*E9</f>
        <v>7200</v>
      </c>
      <c r="G9" s="43">
        <f t="shared" ref="G9:G11" si="2">D9*E9</f>
        <v>7200</v>
      </c>
      <c r="H9" s="43">
        <f t="shared" ref="H9:H59" si="3">G9-F9</f>
        <v>0</v>
      </c>
    </row>
    <row r="10" spans="1:8" x14ac:dyDescent="0.3">
      <c r="A10" s="6" t="s">
        <v>21</v>
      </c>
      <c r="B10" s="9" t="s">
        <v>24</v>
      </c>
      <c r="C10" s="21" t="s">
        <v>9</v>
      </c>
      <c r="D10" s="26">
        <v>1</v>
      </c>
      <c r="E10" s="34">
        <v>17000</v>
      </c>
      <c r="F10" s="11">
        <f t="shared" si="1"/>
        <v>17000</v>
      </c>
      <c r="G10" s="43">
        <f t="shared" si="2"/>
        <v>17000</v>
      </c>
      <c r="H10" s="43">
        <f t="shared" si="3"/>
        <v>0</v>
      </c>
    </row>
    <row r="11" spans="1:8" x14ac:dyDescent="0.3">
      <c r="A11" s="6" t="s">
        <v>26</v>
      </c>
      <c r="B11" s="9" t="s">
        <v>10</v>
      </c>
      <c r="C11" s="10" t="s">
        <v>9</v>
      </c>
      <c r="D11" s="26">
        <v>1</v>
      </c>
      <c r="E11" s="34">
        <v>1700</v>
      </c>
      <c r="F11" s="11">
        <f t="shared" si="1"/>
        <v>1700</v>
      </c>
      <c r="G11" s="43">
        <f t="shared" si="2"/>
        <v>1700</v>
      </c>
      <c r="H11" s="43">
        <f t="shared" si="3"/>
        <v>0</v>
      </c>
    </row>
    <row r="12" spans="1:8" x14ac:dyDescent="0.3">
      <c r="A12" s="8"/>
      <c r="B12" s="12" t="s">
        <v>15</v>
      </c>
      <c r="C12" s="10"/>
      <c r="D12" s="11"/>
      <c r="E12" s="34"/>
      <c r="F12" s="29">
        <f>SUM(F8:F11)</f>
        <v>26700</v>
      </c>
      <c r="G12" s="43">
        <f>SUM(G8:G11)</f>
        <v>26700</v>
      </c>
      <c r="H12" s="43">
        <f t="shared" si="3"/>
        <v>0</v>
      </c>
    </row>
    <row r="13" spans="1:8" ht="31.2" x14ac:dyDescent="0.3">
      <c r="A13" s="23" t="s">
        <v>13</v>
      </c>
      <c r="B13" s="13" t="s">
        <v>80</v>
      </c>
      <c r="C13" s="14"/>
      <c r="D13" s="11"/>
      <c r="E13" s="34"/>
      <c r="F13" s="30"/>
    </row>
    <row r="14" spans="1:8" ht="202.8" x14ac:dyDescent="0.3">
      <c r="A14" s="8" t="s">
        <v>22</v>
      </c>
      <c r="B14" s="20" t="s">
        <v>31</v>
      </c>
      <c r="C14" s="21" t="s">
        <v>9</v>
      </c>
      <c r="D14" s="26">
        <v>1</v>
      </c>
      <c r="E14" s="34">
        <v>10359</v>
      </c>
      <c r="F14" s="11">
        <f t="shared" ref="F14" si="4">D14*E14</f>
        <v>10359</v>
      </c>
      <c r="G14" s="43">
        <f>D14*E14</f>
        <v>10359</v>
      </c>
      <c r="H14" s="43">
        <f t="shared" si="3"/>
        <v>0</v>
      </c>
    </row>
    <row r="15" spans="1:8" ht="31.2" x14ac:dyDescent="0.3">
      <c r="A15" s="15"/>
      <c r="B15" s="13" t="s">
        <v>81</v>
      </c>
      <c r="C15" s="10"/>
      <c r="D15" s="11"/>
      <c r="E15" s="34"/>
      <c r="F15" s="29">
        <f>SUM(F14:F14)</f>
        <v>10359</v>
      </c>
      <c r="G15" s="43">
        <f>SUM(G14)</f>
        <v>10359</v>
      </c>
      <c r="H15" s="43">
        <f t="shared" si="3"/>
        <v>0</v>
      </c>
    </row>
    <row r="16" spans="1:8" ht="31.2" x14ac:dyDescent="0.3">
      <c r="A16" s="22" t="s">
        <v>20</v>
      </c>
      <c r="B16" s="13" t="s">
        <v>82</v>
      </c>
      <c r="C16" s="10"/>
      <c r="D16" s="11"/>
      <c r="E16" s="34"/>
      <c r="F16" s="30"/>
    </row>
    <row r="17" spans="1:8" ht="171.6" x14ac:dyDescent="0.3">
      <c r="A17" s="15" t="s">
        <v>23</v>
      </c>
      <c r="B17" s="20" t="s">
        <v>47</v>
      </c>
      <c r="C17" s="21" t="s">
        <v>9</v>
      </c>
      <c r="D17" s="26">
        <v>1</v>
      </c>
      <c r="E17" s="34">
        <v>13427</v>
      </c>
      <c r="F17" s="11">
        <f t="shared" ref="F17:F18" si="5">D17*E17</f>
        <v>13427</v>
      </c>
      <c r="G17" s="43">
        <f>D17*E17</f>
        <v>13427</v>
      </c>
      <c r="H17" s="43">
        <f t="shared" si="3"/>
        <v>0</v>
      </c>
    </row>
    <row r="18" spans="1:8" ht="109.2" x14ac:dyDescent="0.3">
      <c r="A18" s="15" t="s">
        <v>30</v>
      </c>
      <c r="B18" s="20" t="s">
        <v>28</v>
      </c>
      <c r="C18" s="21" t="s">
        <v>9</v>
      </c>
      <c r="D18" s="26">
        <v>6</v>
      </c>
      <c r="E18" s="34">
        <v>1280</v>
      </c>
      <c r="F18" s="11">
        <f t="shared" si="5"/>
        <v>7680</v>
      </c>
      <c r="G18" s="43">
        <f t="shared" ref="G18:G19" si="6">D18*E18</f>
        <v>7680</v>
      </c>
      <c r="H18" s="43">
        <f t="shared" si="3"/>
        <v>0</v>
      </c>
    </row>
    <row r="19" spans="1:8" ht="109.2" x14ac:dyDescent="0.3">
      <c r="A19" s="15" t="s">
        <v>84</v>
      </c>
      <c r="B19" s="20" t="s">
        <v>85</v>
      </c>
      <c r="C19" s="21" t="s">
        <v>9</v>
      </c>
      <c r="D19" s="26">
        <v>1</v>
      </c>
      <c r="E19" s="34">
        <v>1822</v>
      </c>
      <c r="F19" s="11">
        <f t="shared" ref="F19" si="7">D19*E19</f>
        <v>1822</v>
      </c>
      <c r="G19" s="43">
        <f t="shared" si="6"/>
        <v>1822</v>
      </c>
      <c r="H19" s="43">
        <f t="shared" si="3"/>
        <v>0</v>
      </c>
    </row>
    <row r="20" spans="1:8" ht="31.2" x14ac:dyDescent="0.3">
      <c r="A20" s="15"/>
      <c r="B20" s="13" t="s">
        <v>83</v>
      </c>
      <c r="C20" s="21"/>
      <c r="D20" s="11"/>
      <c r="E20" s="34"/>
      <c r="F20" s="29">
        <f>SUM(F17:F19)</f>
        <v>22929</v>
      </c>
      <c r="G20" s="43">
        <f>SUM(G17:G19)</f>
        <v>22929</v>
      </c>
      <c r="H20" s="43">
        <f t="shared" si="3"/>
        <v>0</v>
      </c>
    </row>
    <row r="21" spans="1:8" ht="41.7" customHeight="1" x14ac:dyDescent="0.3">
      <c r="A21" s="22" t="s">
        <v>27</v>
      </c>
      <c r="B21" s="13" t="s">
        <v>64</v>
      </c>
      <c r="C21" s="10"/>
      <c r="D21" s="11"/>
      <c r="E21" s="34"/>
      <c r="F21" s="30"/>
    </row>
    <row r="22" spans="1:8" ht="140.4" x14ac:dyDescent="0.3">
      <c r="A22" s="15" t="s">
        <v>32</v>
      </c>
      <c r="B22" s="20" t="s">
        <v>29</v>
      </c>
      <c r="C22" s="21" t="s">
        <v>9</v>
      </c>
      <c r="D22" s="26">
        <v>1</v>
      </c>
      <c r="E22" s="34">
        <v>29699</v>
      </c>
      <c r="F22" s="11">
        <f t="shared" ref="F22:F23" si="8">D22*E22</f>
        <v>29699</v>
      </c>
      <c r="G22" s="43">
        <f>D22*E22</f>
        <v>29699</v>
      </c>
      <c r="H22" s="43">
        <f t="shared" si="3"/>
        <v>0</v>
      </c>
    </row>
    <row r="23" spans="1:8" ht="109.2" x14ac:dyDescent="0.3">
      <c r="A23" s="15" t="s">
        <v>33</v>
      </c>
      <c r="B23" s="20" t="s">
        <v>34</v>
      </c>
      <c r="C23" s="21" t="s">
        <v>9</v>
      </c>
      <c r="D23" s="26">
        <v>5</v>
      </c>
      <c r="E23" s="34">
        <v>712</v>
      </c>
      <c r="F23" s="11">
        <f t="shared" si="8"/>
        <v>3560</v>
      </c>
      <c r="G23" s="43">
        <f>D23*E23</f>
        <v>3560</v>
      </c>
      <c r="H23" s="43">
        <f t="shared" si="3"/>
        <v>0</v>
      </c>
    </row>
    <row r="24" spans="1:8" ht="31.2" x14ac:dyDescent="0.3">
      <c r="A24" s="15"/>
      <c r="B24" s="13" t="s">
        <v>65</v>
      </c>
      <c r="C24" s="21"/>
      <c r="D24" s="11"/>
      <c r="E24" s="34"/>
      <c r="F24" s="29">
        <f>SUM(F22:F23)</f>
        <v>33259</v>
      </c>
      <c r="G24" s="43">
        <f>SUM(G22:G23)</f>
        <v>33259</v>
      </c>
      <c r="H24" s="43">
        <f t="shared" si="3"/>
        <v>0</v>
      </c>
    </row>
    <row r="25" spans="1:8" ht="31.2" x14ac:dyDescent="0.3">
      <c r="A25" s="22" t="s">
        <v>35</v>
      </c>
      <c r="B25" s="13" t="s">
        <v>66</v>
      </c>
      <c r="C25" s="10"/>
      <c r="D25" s="11"/>
      <c r="E25" s="34"/>
      <c r="F25" s="30"/>
    </row>
    <row r="26" spans="1:8" ht="140.4" x14ac:dyDescent="0.3">
      <c r="A26" s="15" t="s">
        <v>36</v>
      </c>
      <c r="B26" s="20" t="s">
        <v>29</v>
      </c>
      <c r="C26" s="21" t="s">
        <v>9</v>
      </c>
      <c r="D26" s="26">
        <v>1</v>
      </c>
      <c r="E26" s="34">
        <v>32291</v>
      </c>
      <c r="F26" s="11">
        <f t="shared" ref="F26:F27" si="9">D26*E26</f>
        <v>32291</v>
      </c>
      <c r="G26" s="43">
        <f>D26*E26</f>
        <v>32291</v>
      </c>
      <c r="H26" s="43">
        <f t="shared" si="3"/>
        <v>0</v>
      </c>
    </row>
    <row r="27" spans="1:8" ht="109.2" x14ac:dyDescent="0.3">
      <c r="A27" s="15" t="s">
        <v>37</v>
      </c>
      <c r="B27" s="20" t="s">
        <v>34</v>
      </c>
      <c r="C27" s="21" t="s">
        <v>9</v>
      </c>
      <c r="D27" s="26">
        <v>4</v>
      </c>
      <c r="E27" s="34">
        <v>641</v>
      </c>
      <c r="F27" s="11">
        <f t="shared" si="9"/>
        <v>2564</v>
      </c>
      <c r="G27" s="43">
        <f>D27*E27</f>
        <v>2564</v>
      </c>
      <c r="H27" s="43">
        <f t="shared" si="3"/>
        <v>0</v>
      </c>
    </row>
    <row r="28" spans="1:8" ht="31.2" x14ac:dyDescent="0.3">
      <c r="A28" s="15"/>
      <c r="B28" s="13" t="s">
        <v>67</v>
      </c>
      <c r="C28" s="21"/>
      <c r="D28" s="11"/>
      <c r="E28" s="34"/>
      <c r="F28" s="29">
        <f>SUM(F26:F27)</f>
        <v>34855</v>
      </c>
      <c r="G28" s="43">
        <f>SUM(G26:G27)</f>
        <v>34855</v>
      </c>
      <c r="H28" s="43">
        <f t="shared" si="3"/>
        <v>0</v>
      </c>
    </row>
    <row r="29" spans="1:8" ht="36.450000000000003" customHeight="1" x14ac:dyDescent="0.3">
      <c r="A29" s="22" t="s">
        <v>38</v>
      </c>
      <c r="B29" s="13" t="s">
        <v>68</v>
      </c>
      <c r="C29" s="10"/>
      <c r="D29" s="11"/>
      <c r="E29" s="34"/>
      <c r="F29" s="30"/>
    </row>
    <row r="30" spans="1:8" ht="140.4" x14ac:dyDescent="0.3">
      <c r="A30" s="15" t="s">
        <v>39</v>
      </c>
      <c r="B30" s="20" t="s">
        <v>29</v>
      </c>
      <c r="C30" s="21" t="s">
        <v>9</v>
      </c>
      <c r="D30" s="26">
        <v>1</v>
      </c>
      <c r="E30" s="34">
        <v>18324</v>
      </c>
      <c r="F30" s="11">
        <f t="shared" ref="F30:F31" si="10">D30*E30</f>
        <v>18324</v>
      </c>
      <c r="G30" s="43">
        <f>D30*E30</f>
        <v>18324</v>
      </c>
      <c r="H30" s="43">
        <f t="shared" si="3"/>
        <v>0</v>
      </c>
    </row>
    <row r="31" spans="1:8" ht="109.2" x14ac:dyDescent="0.3">
      <c r="A31" s="15" t="s">
        <v>40</v>
      </c>
      <c r="B31" s="20" t="s">
        <v>34</v>
      </c>
      <c r="C31" s="21" t="s">
        <v>9</v>
      </c>
      <c r="D31" s="26">
        <v>6</v>
      </c>
      <c r="E31" s="34">
        <v>641</v>
      </c>
      <c r="F31" s="11">
        <f t="shared" si="10"/>
        <v>3846</v>
      </c>
      <c r="G31" s="43">
        <f>D31*E31</f>
        <v>3846</v>
      </c>
      <c r="H31" s="43">
        <f t="shared" si="3"/>
        <v>0</v>
      </c>
    </row>
    <row r="32" spans="1:8" ht="31.2" x14ac:dyDescent="0.3">
      <c r="A32" s="15"/>
      <c r="B32" s="13" t="s">
        <v>69</v>
      </c>
      <c r="C32" s="21"/>
      <c r="D32" s="11"/>
      <c r="E32" s="34"/>
      <c r="F32" s="29">
        <f>SUM(F30:F31)</f>
        <v>22170</v>
      </c>
      <c r="G32" s="43">
        <f>SUM(G30:G31)</f>
        <v>22170</v>
      </c>
      <c r="H32" s="43">
        <f t="shared" si="3"/>
        <v>0</v>
      </c>
    </row>
    <row r="33" spans="1:8" ht="34.200000000000003" customHeight="1" x14ac:dyDescent="0.3">
      <c r="A33" s="22" t="s">
        <v>41</v>
      </c>
      <c r="B33" s="13" t="s">
        <v>70</v>
      </c>
      <c r="C33" s="10"/>
      <c r="D33" s="11"/>
      <c r="E33" s="34"/>
      <c r="F33" s="30"/>
    </row>
    <row r="34" spans="1:8" ht="171.6" x14ac:dyDescent="0.3">
      <c r="A34" s="15" t="s">
        <v>42</v>
      </c>
      <c r="B34" s="20" t="s">
        <v>47</v>
      </c>
      <c r="C34" s="21" t="s">
        <v>9</v>
      </c>
      <c r="D34" s="26">
        <v>1</v>
      </c>
      <c r="E34" s="34">
        <v>11100</v>
      </c>
      <c r="F34" s="11">
        <f t="shared" ref="F34:F35" si="11">D34*E34</f>
        <v>11100</v>
      </c>
      <c r="G34" s="43">
        <f>D34*E34</f>
        <v>11100</v>
      </c>
      <c r="H34" s="43">
        <f t="shared" si="3"/>
        <v>0</v>
      </c>
    </row>
    <row r="35" spans="1:8" ht="109.2" x14ac:dyDescent="0.3">
      <c r="A35" s="15" t="s">
        <v>43</v>
      </c>
      <c r="B35" s="20" t="s">
        <v>28</v>
      </c>
      <c r="C35" s="21" t="s">
        <v>9</v>
      </c>
      <c r="D35" s="26">
        <v>3</v>
      </c>
      <c r="E35" s="34">
        <v>1351</v>
      </c>
      <c r="F35" s="11">
        <f t="shared" si="11"/>
        <v>4053</v>
      </c>
      <c r="G35" s="43">
        <f t="shared" ref="G35:G36" si="12">D35*E35</f>
        <v>4053</v>
      </c>
      <c r="H35" s="43">
        <f t="shared" si="3"/>
        <v>0</v>
      </c>
    </row>
    <row r="36" spans="1:8" ht="109.2" x14ac:dyDescent="0.3">
      <c r="A36" s="15" t="s">
        <v>86</v>
      </c>
      <c r="B36" s="20" t="s">
        <v>85</v>
      </c>
      <c r="C36" s="21" t="s">
        <v>9</v>
      </c>
      <c r="D36" s="26">
        <v>1</v>
      </c>
      <c r="E36" s="34">
        <v>1870</v>
      </c>
      <c r="F36" s="11">
        <f t="shared" ref="F36" si="13">D36*E36</f>
        <v>1870</v>
      </c>
      <c r="G36" s="43">
        <f t="shared" si="12"/>
        <v>1870</v>
      </c>
      <c r="H36" s="43">
        <f t="shared" si="3"/>
        <v>0</v>
      </c>
    </row>
    <row r="37" spans="1:8" ht="31.2" x14ac:dyDescent="0.3">
      <c r="A37" s="15"/>
      <c r="B37" s="13" t="s">
        <v>71</v>
      </c>
      <c r="C37" s="21"/>
      <c r="D37" s="11"/>
      <c r="E37" s="34"/>
      <c r="F37" s="29">
        <f>SUM(F34:F36)</f>
        <v>17023</v>
      </c>
      <c r="G37" s="43">
        <f>SUM(G34:G36)</f>
        <v>17023</v>
      </c>
      <c r="H37" s="43">
        <f t="shared" si="3"/>
        <v>0</v>
      </c>
    </row>
    <row r="38" spans="1:8" ht="33.450000000000003" customHeight="1" x14ac:dyDescent="0.3">
      <c r="A38" s="22" t="s">
        <v>44</v>
      </c>
      <c r="B38" s="13" t="s">
        <v>72</v>
      </c>
      <c r="C38" s="10"/>
      <c r="D38" s="11"/>
      <c r="E38" s="34"/>
      <c r="F38" s="30"/>
    </row>
    <row r="39" spans="1:8" ht="171.6" x14ac:dyDescent="0.3">
      <c r="A39" s="15" t="s">
        <v>45</v>
      </c>
      <c r="B39" s="20" t="s">
        <v>47</v>
      </c>
      <c r="C39" s="21" t="s">
        <v>9</v>
      </c>
      <c r="D39" s="26">
        <v>1</v>
      </c>
      <c r="E39" s="34">
        <v>10952</v>
      </c>
      <c r="F39" s="11">
        <f t="shared" ref="F39:F40" si="14">D39*E39</f>
        <v>10952</v>
      </c>
      <c r="G39" s="43">
        <f>D39*E39</f>
        <v>10952</v>
      </c>
      <c r="H39" s="43">
        <f t="shared" si="3"/>
        <v>0</v>
      </c>
    </row>
    <row r="40" spans="1:8" ht="109.2" x14ac:dyDescent="0.3">
      <c r="A40" s="15" t="s">
        <v>46</v>
      </c>
      <c r="B40" s="20" t="s">
        <v>48</v>
      </c>
      <c r="C40" s="21" t="s">
        <v>9</v>
      </c>
      <c r="D40" s="26">
        <v>6</v>
      </c>
      <c r="E40" s="34">
        <v>1351</v>
      </c>
      <c r="F40" s="11">
        <f t="shared" si="14"/>
        <v>8106</v>
      </c>
      <c r="G40" s="43">
        <f>D40*E40</f>
        <v>8106</v>
      </c>
      <c r="H40" s="43">
        <f t="shared" si="3"/>
        <v>0</v>
      </c>
    </row>
    <row r="41" spans="1:8" ht="31.2" x14ac:dyDescent="0.3">
      <c r="A41" s="15"/>
      <c r="B41" s="13" t="s">
        <v>73</v>
      </c>
      <c r="C41" s="21"/>
      <c r="D41" s="11"/>
      <c r="E41" s="34"/>
      <c r="F41" s="29">
        <f>SUM(F39:F40)</f>
        <v>19058</v>
      </c>
      <c r="G41" s="43">
        <f>SUM(G39:G40)</f>
        <v>19058</v>
      </c>
      <c r="H41" s="43">
        <f t="shared" si="3"/>
        <v>0</v>
      </c>
    </row>
    <row r="42" spans="1:8" ht="31.2" x14ac:dyDescent="0.3">
      <c r="A42" s="22" t="s">
        <v>49</v>
      </c>
      <c r="B42" s="13" t="s">
        <v>74</v>
      </c>
      <c r="C42" s="10"/>
      <c r="D42" s="11"/>
      <c r="E42" s="34"/>
      <c r="F42" s="30"/>
    </row>
    <row r="43" spans="1:8" ht="140.4" x14ac:dyDescent="0.3">
      <c r="A43" s="15" t="s">
        <v>50</v>
      </c>
      <c r="B43" s="20" t="s">
        <v>29</v>
      </c>
      <c r="C43" s="21" t="s">
        <v>9</v>
      </c>
      <c r="D43" s="26">
        <v>1</v>
      </c>
      <c r="E43" s="34">
        <v>15179</v>
      </c>
      <c r="F43" s="11">
        <f t="shared" ref="F43:F44" si="15">D43*E43</f>
        <v>15179</v>
      </c>
      <c r="G43" s="43">
        <f>D43*E43</f>
        <v>15179</v>
      </c>
      <c r="H43" s="43">
        <f t="shared" si="3"/>
        <v>0</v>
      </c>
    </row>
    <row r="44" spans="1:8" ht="109.2" x14ac:dyDescent="0.3">
      <c r="A44" s="15" t="s">
        <v>51</v>
      </c>
      <c r="B44" s="20" t="s">
        <v>34</v>
      </c>
      <c r="C44" s="21" t="s">
        <v>9</v>
      </c>
      <c r="D44" s="26">
        <v>9</v>
      </c>
      <c r="E44" s="34">
        <v>652</v>
      </c>
      <c r="F44" s="11">
        <f t="shared" si="15"/>
        <v>5868</v>
      </c>
      <c r="G44" s="43">
        <f>D44*E44</f>
        <v>5868</v>
      </c>
      <c r="H44" s="43">
        <f t="shared" si="3"/>
        <v>0</v>
      </c>
    </row>
    <row r="45" spans="1:8" ht="31.2" x14ac:dyDescent="0.3">
      <c r="A45" s="15"/>
      <c r="B45" s="13" t="s">
        <v>75</v>
      </c>
      <c r="C45" s="21"/>
      <c r="D45" s="11"/>
      <c r="E45" s="34"/>
      <c r="F45" s="29">
        <f>SUM(F43:F44)</f>
        <v>21047</v>
      </c>
      <c r="G45" s="43">
        <f>SUM(G43:G44)</f>
        <v>21047</v>
      </c>
      <c r="H45" s="43">
        <f t="shared" si="3"/>
        <v>0</v>
      </c>
    </row>
    <row r="46" spans="1:8" ht="31.2" x14ac:dyDescent="0.3">
      <c r="A46" s="22" t="s">
        <v>52</v>
      </c>
      <c r="B46" s="13" t="s">
        <v>76</v>
      </c>
      <c r="C46" s="10"/>
      <c r="D46" s="11"/>
      <c r="E46" s="34"/>
      <c r="F46" s="30"/>
      <c r="H46" s="43">
        <f t="shared" si="3"/>
        <v>0</v>
      </c>
    </row>
    <row r="47" spans="1:8" ht="140.4" x14ac:dyDescent="0.3">
      <c r="A47" s="15" t="s">
        <v>53</v>
      </c>
      <c r="B47" s="20" t="s">
        <v>29</v>
      </c>
      <c r="C47" s="21" t="s">
        <v>9</v>
      </c>
      <c r="D47" s="26">
        <v>1</v>
      </c>
      <c r="E47" s="34">
        <v>21755</v>
      </c>
      <c r="F47" s="11">
        <f t="shared" ref="F47:F50" si="16">D47*E47</f>
        <v>21755</v>
      </c>
      <c r="G47" s="43">
        <f>D47*E47</f>
        <v>21755</v>
      </c>
      <c r="H47" s="43">
        <f t="shared" si="3"/>
        <v>0</v>
      </c>
    </row>
    <row r="48" spans="1:8" ht="109.2" x14ac:dyDescent="0.3">
      <c r="A48" s="15" t="s">
        <v>54</v>
      </c>
      <c r="B48" s="20" t="s">
        <v>34</v>
      </c>
      <c r="C48" s="21" t="s">
        <v>9</v>
      </c>
      <c r="D48" s="26">
        <v>10</v>
      </c>
      <c r="E48" s="34">
        <v>641</v>
      </c>
      <c r="F48" s="11">
        <f t="shared" si="16"/>
        <v>6410</v>
      </c>
      <c r="G48" s="43">
        <f t="shared" ref="G48:G50" si="17">D48*E48</f>
        <v>6410</v>
      </c>
      <c r="H48" s="43">
        <f t="shared" si="3"/>
        <v>0</v>
      </c>
    </row>
    <row r="49" spans="1:8" ht="109.2" x14ac:dyDescent="0.3">
      <c r="A49" s="15" t="s">
        <v>59</v>
      </c>
      <c r="B49" s="20" t="s">
        <v>61</v>
      </c>
      <c r="C49" s="21" t="s">
        <v>9</v>
      </c>
      <c r="D49" s="26">
        <v>1</v>
      </c>
      <c r="E49" s="34">
        <v>915</v>
      </c>
      <c r="F49" s="11">
        <f t="shared" si="16"/>
        <v>915</v>
      </c>
      <c r="G49" s="43">
        <f t="shared" si="17"/>
        <v>915</v>
      </c>
      <c r="H49" s="43">
        <f t="shared" si="3"/>
        <v>0</v>
      </c>
    </row>
    <row r="50" spans="1:8" ht="109.2" x14ac:dyDescent="0.3">
      <c r="A50" s="15" t="s">
        <v>60</v>
      </c>
      <c r="B50" s="20" t="s">
        <v>62</v>
      </c>
      <c r="C50" s="21" t="s">
        <v>9</v>
      </c>
      <c r="D50" s="26">
        <v>1</v>
      </c>
      <c r="E50" s="34">
        <v>1380</v>
      </c>
      <c r="F50" s="11">
        <f t="shared" si="16"/>
        <v>1380</v>
      </c>
      <c r="G50" s="43">
        <f t="shared" si="17"/>
        <v>1380</v>
      </c>
      <c r="H50" s="43">
        <f t="shared" si="3"/>
        <v>0</v>
      </c>
    </row>
    <row r="51" spans="1:8" ht="31.2" x14ac:dyDescent="0.3">
      <c r="A51" s="15"/>
      <c r="B51" s="13" t="s">
        <v>77</v>
      </c>
      <c r="C51" s="21"/>
      <c r="D51" s="11"/>
      <c r="E51" s="34"/>
      <c r="F51" s="29">
        <f>SUM(F47:F50)</f>
        <v>30460</v>
      </c>
      <c r="G51" s="43">
        <f>SUM(G47:G50)</f>
        <v>30460</v>
      </c>
      <c r="H51" s="43">
        <f t="shared" si="3"/>
        <v>0</v>
      </c>
    </row>
    <row r="52" spans="1:8" ht="31.2" x14ac:dyDescent="0.3">
      <c r="A52" s="22" t="s">
        <v>55</v>
      </c>
      <c r="B52" s="13" t="s">
        <v>78</v>
      </c>
      <c r="C52" s="10"/>
      <c r="D52" s="11"/>
      <c r="E52" s="34"/>
      <c r="F52" s="30"/>
    </row>
    <row r="53" spans="1:8" ht="140.4" x14ac:dyDescent="0.3">
      <c r="A53" s="15" t="s">
        <v>56</v>
      </c>
      <c r="B53" s="20" t="s">
        <v>29</v>
      </c>
      <c r="C53" s="21" t="s">
        <v>9</v>
      </c>
      <c r="D53" s="26">
        <v>1</v>
      </c>
      <c r="E53" s="34">
        <v>14352</v>
      </c>
      <c r="F53" s="11">
        <f t="shared" ref="F53:F55" si="18">D53*E53</f>
        <v>14352</v>
      </c>
      <c r="G53" s="43">
        <f>D53*E53</f>
        <v>14352</v>
      </c>
      <c r="H53" s="43">
        <f t="shared" si="3"/>
        <v>0</v>
      </c>
    </row>
    <row r="54" spans="1:8" ht="109.2" x14ac:dyDescent="0.3">
      <c r="A54" s="15" t="s">
        <v>57</v>
      </c>
      <c r="B54" s="20" t="s">
        <v>34</v>
      </c>
      <c r="C54" s="21" t="s">
        <v>9</v>
      </c>
      <c r="D54" s="26">
        <v>1</v>
      </c>
      <c r="E54" s="34">
        <v>658</v>
      </c>
      <c r="F54" s="11">
        <f t="shared" si="18"/>
        <v>658</v>
      </c>
      <c r="G54" s="43">
        <f t="shared" ref="G54:G55" si="19">D54*E54</f>
        <v>658</v>
      </c>
      <c r="H54" s="43">
        <f t="shared" si="3"/>
        <v>0</v>
      </c>
    </row>
    <row r="55" spans="1:8" ht="109.2" x14ac:dyDescent="0.3">
      <c r="A55" s="15" t="s">
        <v>58</v>
      </c>
      <c r="B55" s="20" t="s">
        <v>61</v>
      </c>
      <c r="C55" s="21" t="s">
        <v>9</v>
      </c>
      <c r="D55" s="26">
        <v>5</v>
      </c>
      <c r="E55" s="34">
        <v>930</v>
      </c>
      <c r="F55" s="11">
        <f t="shared" si="18"/>
        <v>4650</v>
      </c>
      <c r="G55" s="43">
        <f t="shared" si="19"/>
        <v>4650</v>
      </c>
      <c r="H55" s="43">
        <f t="shared" si="3"/>
        <v>0</v>
      </c>
    </row>
    <row r="56" spans="1:8" ht="31.2" x14ac:dyDescent="0.3">
      <c r="A56" s="15"/>
      <c r="B56" s="13" t="s">
        <v>79</v>
      </c>
      <c r="C56" s="21"/>
      <c r="D56" s="11"/>
      <c r="E56" s="34"/>
      <c r="F56" s="29">
        <f>SUM(F53:F55)</f>
        <v>19660</v>
      </c>
      <c r="G56" s="43">
        <f>SUM(G53:G55)</f>
        <v>19660</v>
      </c>
      <c r="H56" s="43">
        <f t="shared" si="3"/>
        <v>0</v>
      </c>
    </row>
    <row r="57" spans="1:8" x14ac:dyDescent="0.3">
      <c r="A57" s="8"/>
      <c r="B57" s="18" t="s">
        <v>16</v>
      </c>
      <c r="C57" s="10"/>
      <c r="D57" s="11"/>
      <c r="E57" s="34"/>
      <c r="F57" s="29">
        <f>SUM(F56,F51,F45,F41,F37,F32,F28,F24,F20,F15,F12)</f>
        <v>257520</v>
      </c>
      <c r="G57" s="43">
        <f>SUM(G12+G15+G20+G24+G28+G32+G37+G41+G45+G51+G56)</f>
        <v>257520</v>
      </c>
      <c r="H57" s="43">
        <f t="shared" si="3"/>
        <v>0</v>
      </c>
    </row>
    <row r="58" spans="1:8" x14ac:dyDescent="0.3">
      <c r="A58" s="8"/>
      <c r="B58" s="18" t="s">
        <v>11</v>
      </c>
      <c r="C58" s="10"/>
      <c r="D58" s="11"/>
      <c r="E58" s="34"/>
      <c r="F58" s="29">
        <f>F57*0.21</f>
        <v>54079.199999999997</v>
      </c>
      <c r="G58" s="43">
        <f>0.21*G57</f>
        <v>54079.199999999997</v>
      </c>
      <c r="H58" s="43">
        <f t="shared" si="3"/>
        <v>0</v>
      </c>
    </row>
    <row r="59" spans="1:8" x14ac:dyDescent="0.3">
      <c r="A59" s="8"/>
      <c r="B59" s="18" t="s">
        <v>12</v>
      </c>
      <c r="C59" s="10"/>
      <c r="D59" s="11"/>
      <c r="E59" s="34"/>
      <c r="F59" s="29">
        <f>SUM(F57:F58)</f>
        <v>311599.2</v>
      </c>
      <c r="G59" s="43">
        <f>SUM(G57:G58)</f>
        <v>311599.2</v>
      </c>
      <c r="H59" s="43">
        <f t="shared" si="3"/>
        <v>0</v>
      </c>
    </row>
    <row r="60" spans="1:8" ht="85.5" customHeight="1" x14ac:dyDescent="0.3">
      <c r="B60" s="36"/>
      <c r="C60" s="37"/>
      <c r="D60" s="37"/>
      <c r="E60" s="37"/>
      <c r="F60" s="37"/>
    </row>
    <row r="61" spans="1:8" x14ac:dyDescent="0.3">
      <c r="D61" s="2"/>
    </row>
  </sheetData>
  <mergeCells count="7">
    <mergeCell ref="B60:F60"/>
    <mergeCell ref="A6:F6"/>
    <mergeCell ref="C3:D3"/>
    <mergeCell ref="A4:A5"/>
    <mergeCell ref="B4:B5"/>
    <mergeCell ref="C4:C5"/>
    <mergeCell ref="D4:F4"/>
  </mergeCells>
  <pageMargins left="0.31496062992125984" right="0.19685039370078741" top="0.78740157480314965" bottom="0.39370078740157483" header="0.31496062992125984" footer="0.31496062992125984"/>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68B77A-6ABE-4867-8639-84B2510CCF22}">
  <ds:schemaRefs>
    <ds:schemaRef ds:uri="http://www.w3.org/XML/1998/namespace"/>
    <ds:schemaRef ds:uri="http://schemas.microsoft.com/office/2006/documentManagement/types"/>
    <ds:schemaRef ds:uri="http://schemas.openxmlformats.org/package/2006/metadata/core-properties"/>
    <ds:schemaRef ds:uri="http://purl.org/dc/dcmitype/"/>
    <ds:schemaRef ds:uri="http://purl.org/dc/terms/"/>
    <ds:schemaRef ds:uri="http://purl.org/dc/elements/1.1/"/>
    <ds:schemaRef ds:uri="60da2cae-3f3d-47cd-af26-4a5804e8a6e5"/>
    <ds:schemaRef ds:uri="caf4d439-d6d9-4f54-909c-aebbb5daece1"/>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37BE48C-C350-4221-8968-DA2D426C5C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Simona Kiudyte</cp:lastModifiedBy>
  <cp:revision/>
  <cp:lastPrinted>2020-12-07T05:17:58Z</cp:lastPrinted>
  <dcterms:created xsi:type="dcterms:W3CDTF">2017-02-27T06:43:29Z</dcterms:created>
  <dcterms:modified xsi:type="dcterms:W3CDTF">2020-12-22T08:43:47Z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